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ganovav\Desktop\2025 ОТЧЕТЫ\2025 на 01 число САЙТ лс\01.12.2025\"/>
    </mc:Choice>
  </mc:AlternateContent>
  <bookViews>
    <workbookView xWindow="0" yWindow="0" windowWidth="28800" windowHeight="11985" tabRatio="642"/>
  </bookViews>
  <sheets>
    <sheet name="01.12.2025" sheetId="1" r:id="rId1"/>
    <sheet name="В разрезе тип бюджета" sheetId="4" r:id="rId2"/>
  </sheets>
  <definedNames>
    <definedName name="_xlnm.Print_Area" localSheetId="0">'01.12.2025'!$A$3:$K$19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D9" i="1"/>
  <c r="D19" i="1" s="1"/>
  <c r="C9" i="1"/>
  <c r="G9" i="1" s="1"/>
  <c r="G11" i="1"/>
  <c r="J9" i="1"/>
  <c r="I9" i="1"/>
  <c r="H9" i="1"/>
  <c r="H19" i="1"/>
  <c r="J19" i="1"/>
  <c r="I19" i="1"/>
  <c r="C19" i="1"/>
  <c r="E9" i="1"/>
  <c r="E19" i="1" s="1"/>
  <c r="F9" i="1"/>
  <c r="F19" i="1" s="1"/>
  <c r="J13" i="1" l="1"/>
  <c r="D21" i="4" l="1"/>
  <c r="F8" i="1" l="1"/>
  <c r="J16" i="1" l="1"/>
  <c r="C7" i="1" l="1"/>
  <c r="G18" i="1"/>
  <c r="G17" i="1"/>
  <c r="G12" i="1" l="1"/>
  <c r="J12" i="1"/>
  <c r="B16" i="4"/>
  <c r="D15" i="4"/>
  <c r="J10" i="1" l="1"/>
  <c r="H14" i="1" l="1"/>
  <c r="J22" i="4" l="1"/>
  <c r="H22" i="4"/>
  <c r="F22" i="4"/>
  <c r="D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2" i="4" l="1"/>
  <c r="B22" i="4"/>
  <c r="G10" i="1" l="1"/>
  <c r="G8" i="1"/>
  <c r="G7" i="1"/>
  <c r="G13" i="1"/>
  <c r="G14" i="1"/>
  <c r="G15" i="1"/>
  <c r="G16" i="1"/>
  <c r="K7" i="1" l="1"/>
  <c r="K18" i="1" l="1"/>
  <c r="K8" i="1"/>
  <c r="K17" i="1" l="1"/>
  <c r="K10" i="1" l="1"/>
  <c r="K12" i="1" l="1"/>
  <c r="K11" i="1"/>
  <c r="K13" i="1" l="1"/>
  <c r="K14" i="1"/>
  <c r="K15" i="1"/>
  <c r="K16" i="1"/>
  <c r="K9" i="1" l="1"/>
  <c r="K19" i="1" l="1"/>
</calcChain>
</file>

<file path=xl/comments1.xml><?xml version="1.0" encoding="utf-8"?>
<comments xmlns="http://schemas.openxmlformats.org/spreadsheetml/2006/main">
  <authors>
    <author>Аржанов А.В.</author>
  </authors>
  <commentList>
    <comment ref="B11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88030033, 88030034, 88030035, 88030036, 88030037,
88030038, 88030040, 88030041, 88030042, 88030043,
88030044, 88030045, 88030046, 
</t>
        </r>
      </text>
    </commen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1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<sst xmlns="http://schemas.openxmlformats.org/spreadsheetml/2006/main" count="120" uniqueCount="56">
  <si>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</si>
  <si>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</si>
  <si>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</si>
  <si>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</si>
  <si>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</si>
  <si>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Итого: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</si>
  <si>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</si>
  <si>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</si>
  <si>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</si>
  <si>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</si>
  <si>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</si>
  <si>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</si>
  <si>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</si>
  <si>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</si>
  <si>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</si>
  <si>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</si>
  <si>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</si>
  <si>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</si>
  <si>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</si>
  <si>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тип лицевого счета</t>
  </si>
  <si>
    <t>количество лс</t>
  </si>
  <si>
    <t>01</t>
  </si>
  <si>
    <t>2</t>
  </si>
  <si>
    <t>02</t>
  </si>
  <si>
    <t>03</t>
  </si>
  <si>
    <t>04</t>
  </si>
  <si>
    <t>05</t>
  </si>
  <si>
    <t>08</t>
  </si>
  <si>
    <t>14</t>
  </si>
  <si>
    <t>20</t>
  </si>
  <si>
    <t>21</t>
  </si>
  <si>
    <t>7</t>
  </si>
  <si>
    <t>22</t>
  </si>
  <si>
    <t>1</t>
  </si>
  <si>
    <t>30</t>
  </si>
  <si>
    <t>31</t>
  </si>
  <si>
    <t>71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</si>
  <si>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</si>
  <si>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</si>
  <si>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</si>
  <si>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 88030033 - АМУР, 88030034 - Беринговский, 88030035 - Угольные Копи, 88030036 - Алькатваам, 88030037 - Ваеги, 88030038 - Канчалан, 88030040 - Ламутское, 88030041 - Марково, 88030042 - Мейныпильгино, 88030043 - Снежное, 88030044 - Усть-Белая, 88030045 - Хатырка, 88030046 - Чуванское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</si>
  <si>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</si>
  <si>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</si>
  <si>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</si>
  <si>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</si>
  <si>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</si>
  <si>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</si>
  <si>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</si>
  <si>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</si>
  <si>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Провиденский муниципальный округ - 88030066</t>
  </si>
  <si>
    <t>Муниципальный округ Певек - 88030065</t>
  </si>
  <si>
    <t>Федеральный бюджет</t>
  </si>
  <si>
    <t>Окружной бюджет</t>
  </si>
  <si>
    <t xml:space="preserve">ОТДЕЛЕНИЕ ФОНДА ПЕНСИОННОГО И СОЦИАЛЬНОГО СТРАХОВАНИЯ РОССИЙСКОЙ ФЕДЕРАЦИИ ПО ЧУКОТСКОМУ АВТОНОМНОМУ ОКРУГУ </t>
  </si>
  <si>
    <t>ЧУКОТСКИЙ ТЕРРИТОРИАЛЬНЫЙ ФОНД ОБЯЗАТЕЛЬНОГО МЕДИЦИНСКОГО СТРАХОВАНИЯ</t>
  </si>
  <si>
    <t>Количество участников и неучастников бюджетного процесса и открытых им в Управлении лицевых счетов на "01" декабря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</si>
</sst>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0" fontId="8" fillId="4" borderId="9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49" fontId="5" fillId="4" borderId="7" xfId="0" applyNumberFormat="1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49" fontId="8" fillId="0" borderId="18" xfId="1" applyNumberFormat="1" applyFont="1" applyFill="1" applyBorder="1" applyAlignment="1">
      <alignment horizontal="center"/>
    </xf>
    <xf numFmtId="1" fontId="9" fillId="5" borderId="9" xfId="1" applyNumberFormat="1" applyFont="1" applyFill="1" applyBorder="1" applyAlignment="1">
      <alignment horizontal="right"/>
    </xf>
    <xf numFmtId="1" fontId="9" fillId="5" borderId="36" xfId="1" applyNumberFormat="1" applyFont="1" applyFill="1" applyBorder="1" applyAlignment="1">
      <alignment horizontal="right"/>
    </xf>
    <xf numFmtId="1" fontId="9" fillId="5" borderId="15" xfId="1" applyNumberFormat="1" applyFont="1" applyFill="1" applyBorder="1" applyAlignment="1">
      <alignment horizontal="right"/>
    </xf>
    <xf numFmtId="49" fontId="9" fillId="5" borderId="18" xfId="1" applyNumberFormat="1" applyFont="1" applyFill="1" applyBorder="1" applyAlignment="1">
      <alignment horizontal="center"/>
    </xf>
    <xf numFmtId="1" fontId="9" fillId="5" borderId="19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3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1" fontId="5" fillId="4" borderId="30" xfId="0" applyNumberFormat="1" applyFont="1" applyFill="1" applyBorder="1" applyAlignment="1">
      <alignment horizontal="center" wrapText="1"/>
    </xf>
    <xf numFmtId="2" fontId="9" fillId="0" borderId="19" xfId="1" applyNumberFormat="1" applyFont="1" applyFill="1" applyBorder="1" applyAlignment="1">
      <alignment horizontal="right"/>
    </xf>
    <xf numFmtId="1" fontId="9" fillId="0" borderId="19" xfId="1" applyNumberFormat="1" applyFont="1" applyFill="1" applyBorder="1" applyAlignment="1">
      <alignment horizontal="right"/>
    </xf>
    <xf numFmtId="1" fontId="9" fillId="3" borderId="19" xfId="1" applyNumberFormat="1" applyFont="1" applyFill="1" applyBorder="1" applyAlignment="1">
      <alignment horizontal="right"/>
    </xf>
    <xf numFmtId="1" fontId="9" fillId="0" borderId="35" xfId="1" applyNumberFormat="1" applyFont="1" applyFill="1" applyBorder="1" applyAlignment="1">
      <alignment horizontal="right"/>
    </xf>
    <xf numFmtId="0" fontId="5" fillId="2" borderId="37" xfId="0" applyFont="1" applyFill="1" applyBorder="1" applyAlignment="1">
      <alignment horizontal="center" wrapText="1"/>
    </xf>
    <xf numFmtId="0" fontId="5" fillId="2" borderId="38" xfId="0" applyFont="1" applyFill="1" applyBorder="1" applyAlignment="1">
      <alignment horizontal="center" wrapText="1"/>
    </xf>
    <xf numFmtId="0" fontId="4" fillId="3" borderId="39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wrapText="1"/>
    </xf>
    <xf numFmtId="0" fontId="5" fillId="3" borderId="38" xfId="0" applyFont="1" applyFill="1" applyBorder="1" applyAlignment="1">
      <alignment horizontal="center" wrapText="1"/>
    </xf>
    <xf numFmtId="0" fontId="5" fillId="3" borderId="40" xfId="0" applyFont="1" applyFill="1" applyBorder="1" applyAlignment="1">
      <alignment horizontal="center" wrapText="1"/>
    </xf>
    <xf numFmtId="0" fontId="5" fillId="3" borderId="41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37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wrapText="1"/>
    </xf>
    <xf numFmtId="0" fontId="4" fillId="4" borderId="3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5" fillId="3" borderId="37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wrapText="1"/>
    </xf>
    <xf numFmtId="0" fontId="4" fillId="3" borderId="42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4" fillId="4" borderId="3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/>
    </xf>
    <xf numFmtId="0" fontId="8" fillId="4" borderId="10" xfId="1" applyNumberFormat="1" applyFont="1" applyFill="1" applyBorder="1" applyAlignment="1">
      <alignment horizontal="center" vertical="center"/>
    </xf>
    <xf numFmtId="0" fontId="8" fillId="4" borderId="3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0"/>
  <sheetViews>
    <sheetView tabSelected="1" showWhiteSpace="0" view="pageBreakPreview" zoomScale="57" zoomScaleNormal="60" zoomScaleSheetLayoutView="57" zoomScalePageLayoutView="80" workbookViewId="0">
      <selection activeCell="L15" sqref="L15"/>
    </sheetView>
  </sheetViews>
  <sheetFormatPr defaultColWidth="9.140625" defaultRowHeight="15" outlineLevelRow="1" x14ac:dyDescent="0.25"/>
  <cols>
    <col min="1" max="1" width="7.28515625" style="1" customWidth="1"/>
    <col min="2" max="2" width="83.28515625" style="1" customWidth="1"/>
    <col min="3" max="6" width="19.140625" style="1" customWidth="1"/>
    <col min="7" max="7" width="24.7109375" style="1" customWidth="1"/>
    <col min="8" max="9" width="18.7109375" style="1" customWidth="1"/>
    <col min="10" max="10" width="17.42578125" style="1" customWidth="1"/>
    <col min="11" max="11" width="22.5703125" style="1" customWidth="1"/>
    <col min="12" max="12" width="27.5703125" style="1" customWidth="1"/>
    <col min="13" max="13" width="6.140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6" ht="6" customHeight="1" x14ac:dyDescent="0.25"/>
    <row r="3" spans="1:16" s="2" customFormat="1" ht="28.5" customHeight="1" thickBot="1" x14ac:dyDescent="0.3">
      <c r="A3" s="77" t="s">
        <v>16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6" s="2" customFormat="1" ht="41.25" customHeight="1" thickBot="1" x14ac:dyDescent="0.3">
      <c r="A4" s="83" t="s">
        <v>55</v>
      </c>
      <c r="B4" s="84"/>
      <c r="C4" s="84"/>
      <c r="D4" s="84"/>
      <c r="E4" s="84"/>
      <c r="F4" s="84"/>
      <c r="G4" s="84"/>
      <c r="H4" s="84"/>
      <c r="I4" s="84"/>
      <c r="J4" s="84"/>
      <c r="K4" s="85"/>
    </row>
    <row r="5" spans="1:16" s="2" customFormat="1" ht="27" customHeight="1" thickBot="1" x14ac:dyDescent="0.3">
      <c r="A5" s="78">
        <v>1</v>
      </c>
      <c r="B5" s="78" t="s">
        <v>0</v>
      </c>
      <c r="C5" s="86" t="s">
        <v>45</v>
      </c>
      <c r="D5" s="87"/>
      <c r="E5" s="87"/>
      <c r="F5" s="87"/>
      <c r="G5" s="88"/>
      <c r="H5" s="81" t="s">
        <v>47</v>
      </c>
      <c r="I5" s="81"/>
      <c r="J5" s="81"/>
      <c r="K5" s="82"/>
    </row>
    <row r="6" spans="1:16" s="2" customFormat="1" ht="106.5" customHeight="1" thickBot="1" x14ac:dyDescent="0.3">
      <c r="A6" s="79"/>
      <c r="B6" s="80"/>
      <c r="C6" s="30" t="s">
        <v>43</v>
      </c>
      <c r="D6" s="31" t="s">
        <v>1</v>
      </c>
      <c r="E6" s="31" t="s">
        <v>2</v>
      </c>
      <c r="F6" s="31" t="s">
        <v>3</v>
      </c>
      <c r="G6" s="32" t="s">
        <v>44</v>
      </c>
      <c r="H6" s="33" t="s">
        <v>43</v>
      </c>
      <c r="I6" s="31" t="s">
        <v>46</v>
      </c>
      <c r="J6" s="31" t="s">
        <v>3</v>
      </c>
      <c r="K6" s="32" t="s">
        <v>44</v>
      </c>
      <c r="L6" s="3"/>
      <c r="M6" s="3"/>
      <c r="N6" s="4"/>
      <c r="O6" s="4"/>
      <c r="P6" s="3"/>
    </row>
    <row r="7" spans="1:16" s="2" customFormat="1" ht="33" customHeight="1" thickBot="1" x14ac:dyDescent="0.35">
      <c r="A7" s="17">
        <v>1</v>
      </c>
      <c r="B7" s="19" t="s">
        <v>14</v>
      </c>
      <c r="C7" s="35">
        <f>25+1+2</f>
        <v>28</v>
      </c>
      <c r="D7" s="36">
        <v>7</v>
      </c>
      <c r="E7" s="36">
        <v>1</v>
      </c>
      <c r="F7" s="36">
        <v>0</v>
      </c>
      <c r="G7" s="29">
        <f>C7+D7+E7+F7</f>
        <v>36</v>
      </c>
      <c r="H7" s="37">
        <v>116</v>
      </c>
      <c r="I7" s="36">
        <v>17</v>
      </c>
      <c r="J7" s="36">
        <v>0</v>
      </c>
      <c r="K7" s="29">
        <f>SUM(H7:J7)</f>
        <v>133</v>
      </c>
      <c r="L7" s="40"/>
      <c r="M7" s="3"/>
      <c r="N7" s="3"/>
      <c r="O7" s="3"/>
      <c r="P7" s="3"/>
    </row>
    <row r="8" spans="1:16" s="2" customFormat="1" ht="33" customHeight="1" thickBot="1" x14ac:dyDescent="0.35">
      <c r="A8" s="17">
        <v>2</v>
      </c>
      <c r="B8" s="19" t="s">
        <v>13</v>
      </c>
      <c r="C8" s="35">
        <v>44</v>
      </c>
      <c r="D8" s="36">
        <v>0</v>
      </c>
      <c r="E8" s="36">
        <v>0</v>
      </c>
      <c r="F8" s="50">
        <f>3+24</f>
        <v>27</v>
      </c>
      <c r="G8" s="29">
        <f>C8+D8+E8+F8</f>
        <v>71</v>
      </c>
      <c r="H8" s="38">
        <v>168</v>
      </c>
      <c r="I8" s="36">
        <v>0</v>
      </c>
      <c r="J8" s="36">
        <v>27</v>
      </c>
      <c r="K8" s="29">
        <f>SUM(H8:J8)</f>
        <v>195</v>
      </c>
      <c r="L8" s="40"/>
      <c r="M8" s="3"/>
      <c r="N8" s="3"/>
      <c r="O8" s="3"/>
      <c r="P8" s="3"/>
    </row>
    <row r="9" spans="1:16" s="2" customFormat="1" ht="33" customHeight="1" thickBot="1" x14ac:dyDescent="0.35">
      <c r="A9" s="14">
        <v>3</v>
      </c>
      <c r="B9" s="20" t="s">
        <v>4</v>
      </c>
      <c r="C9" s="48">
        <f>C10+C11+C12+C13+C14+C15+C16</f>
        <v>71</v>
      </c>
      <c r="D9" s="48">
        <f>D10+D11+D12+D13+D14+D15+D16</f>
        <v>0</v>
      </c>
      <c r="E9" s="48">
        <f t="shared" ref="C9:E9" si="0">E10+E11+E12+E13+E14+E15+E16</f>
        <v>0</v>
      </c>
      <c r="F9" s="36">
        <f>F10+F11+F12+F13+F14+F15+F16</f>
        <v>20</v>
      </c>
      <c r="G9" s="29">
        <f>C9++D9+E9+F9</f>
        <v>91</v>
      </c>
      <c r="H9" s="35">
        <f>SUM(H10:H16)</f>
        <v>104</v>
      </c>
      <c r="I9" s="48">
        <f>SUM(I10:I16)</f>
        <v>0</v>
      </c>
      <c r="J9" s="48">
        <f>SUM(J10:J16)</f>
        <v>20</v>
      </c>
      <c r="K9" s="29">
        <f>SUM(K10:K16)</f>
        <v>124</v>
      </c>
      <c r="L9" s="40"/>
      <c r="M9" s="3"/>
      <c r="N9" s="3"/>
      <c r="O9" s="3"/>
      <c r="P9" s="3"/>
    </row>
    <row r="10" spans="1:16" s="2" customFormat="1" ht="31.5" customHeight="1" outlineLevel="1" thickBot="1" x14ac:dyDescent="0.35">
      <c r="A10" s="18" t="s">
        <v>6</v>
      </c>
      <c r="B10" s="21" t="s">
        <v>15</v>
      </c>
      <c r="C10" s="60">
        <v>7</v>
      </c>
      <c r="D10" s="61">
        <v>0</v>
      </c>
      <c r="E10" s="61">
        <v>0</v>
      </c>
      <c r="F10" s="61">
        <v>9</v>
      </c>
      <c r="G10" s="70">
        <f>C10+D10+E10+F10</f>
        <v>16</v>
      </c>
      <c r="H10" s="73">
        <v>11</v>
      </c>
      <c r="I10" s="39">
        <v>0</v>
      </c>
      <c r="J10" s="39">
        <f>5+1+1+2</f>
        <v>9</v>
      </c>
      <c r="K10" s="74">
        <f>SUM(H10:J10)</f>
        <v>20</v>
      </c>
      <c r="L10" s="3"/>
      <c r="M10" s="3"/>
      <c r="N10" s="3"/>
      <c r="O10" s="3"/>
      <c r="P10" s="3"/>
    </row>
    <row r="11" spans="1:16" s="2" customFormat="1" ht="94.5" outlineLevel="1" thickBot="1" x14ac:dyDescent="0.35">
      <c r="A11" s="18" t="s">
        <v>7</v>
      </c>
      <c r="B11" s="22" t="s">
        <v>40</v>
      </c>
      <c r="C11" s="27">
        <v>19</v>
      </c>
      <c r="D11" s="24">
        <v>0</v>
      </c>
      <c r="E11" s="24">
        <v>0</v>
      </c>
      <c r="F11" s="24">
        <v>0</v>
      </c>
      <c r="G11" s="26">
        <f>C11+D11+E11+F11</f>
        <v>19</v>
      </c>
      <c r="H11" s="71">
        <v>41</v>
      </c>
      <c r="I11" s="72">
        <v>0</v>
      </c>
      <c r="J11" s="39">
        <v>0</v>
      </c>
      <c r="K11" s="34">
        <f>SUM(H11:J11)</f>
        <v>41</v>
      </c>
      <c r="L11" s="3"/>
      <c r="M11" s="3"/>
      <c r="N11" s="3"/>
      <c r="O11" s="3"/>
      <c r="P11" s="3"/>
    </row>
    <row r="12" spans="1:16" s="2" customFormat="1" ht="44.25" customHeight="1" outlineLevel="1" thickBot="1" x14ac:dyDescent="0.35">
      <c r="A12" s="18" t="s">
        <v>8</v>
      </c>
      <c r="B12" s="22" t="s">
        <v>41</v>
      </c>
      <c r="C12" s="27">
        <v>12</v>
      </c>
      <c r="D12" s="24">
        <v>0</v>
      </c>
      <c r="E12" s="24">
        <v>0</v>
      </c>
      <c r="F12" s="24">
        <v>3</v>
      </c>
      <c r="G12" s="26">
        <f>C12+D12+E12+F12</f>
        <v>15</v>
      </c>
      <c r="H12" s="66">
        <v>19</v>
      </c>
      <c r="I12" s="24">
        <v>0</v>
      </c>
      <c r="J12" s="23">
        <f>1+1+1</f>
        <v>3</v>
      </c>
      <c r="K12" s="25">
        <f>SUM(H12:J12)</f>
        <v>22</v>
      </c>
      <c r="L12" s="3"/>
      <c r="M12" s="3"/>
      <c r="N12" s="3"/>
      <c r="O12" s="3"/>
      <c r="P12" s="3"/>
    </row>
    <row r="13" spans="1:16" s="2" customFormat="1" ht="37.5" customHeight="1" outlineLevel="1" thickBot="1" x14ac:dyDescent="0.35">
      <c r="A13" s="18" t="s">
        <v>9</v>
      </c>
      <c r="B13" s="22" t="s">
        <v>48</v>
      </c>
      <c r="C13" s="27">
        <v>7</v>
      </c>
      <c r="D13" s="24">
        <v>0</v>
      </c>
      <c r="E13" s="24">
        <v>0</v>
      </c>
      <c r="F13" s="24">
        <v>3</v>
      </c>
      <c r="G13" s="26">
        <f t="shared" ref="G11:G16" si="1">C13+D13+E13+F13</f>
        <v>10</v>
      </c>
      <c r="H13" s="27">
        <v>2</v>
      </c>
      <c r="I13" s="24">
        <v>0</v>
      </c>
      <c r="J13" s="23">
        <f>1+1+1</f>
        <v>3</v>
      </c>
      <c r="K13" s="25">
        <f t="shared" ref="K13:K16" si="2">SUM(H13:J13)</f>
        <v>5</v>
      </c>
      <c r="L13" s="3"/>
      <c r="M13" s="3"/>
      <c r="N13" s="3"/>
      <c r="O13" s="3"/>
      <c r="P13" s="3"/>
    </row>
    <row r="14" spans="1:16" s="2" customFormat="1" ht="37.5" customHeight="1" outlineLevel="1" thickBot="1" x14ac:dyDescent="0.35">
      <c r="A14" s="18" t="s">
        <v>10</v>
      </c>
      <c r="B14" s="22" t="s">
        <v>49</v>
      </c>
      <c r="C14" s="27">
        <v>7</v>
      </c>
      <c r="D14" s="24">
        <v>0</v>
      </c>
      <c r="E14" s="24">
        <v>0</v>
      </c>
      <c r="F14" s="24">
        <v>1</v>
      </c>
      <c r="G14" s="26">
        <f t="shared" si="1"/>
        <v>8</v>
      </c>
      <c r="H14" s="27">
        <f>4+1</f>
        <v>5</v>
      </c>
      <c r="I14" s="24">
        <v>0</v>
      </c>
      <c r="J14" s="23">
        <v>1</v>
      </c>
      <c r="K14" s="25">
        <f t="shared" si="2"/>
        <v>6</v>
      </c>
      <c r="L14" s="3"/>
      <c r="M14" s="3"/>
      <c r="N14" s="3"/>
      <c r="O14" s="3"/>
      <c r="P14" s="3"/>
    </row>
    <row r="15" spans="1:16" s="2" customFormat="1" ht="37.5" customHeight="1" outlineLevel="1" thickBot="1" x14ac:dyDescent="0.35">
      <c r="A15" s="18" t="s">
        <v>11</v>
      </c>
      <c r="B15" s="22" t="s">
        <v>50</v>
      </c>
      <c r="C15" s="27">
        <v>6</v>
      </c>
      <c r="D15" s="24">
        <v>0</v>
      </c>
      <c r="E15" s="24">
        <v>0</v>
      </c>
      <c r="F15" s="24">
        <v>1</v>
      </c>
      <c r="G15" s="26">
        <f t="shared" si="1"/>
        <v>7</v>
      </c>
      <c r="H15" s="27">
        <v>4</v>
      </c>
      <c r="I15" s="24">
        <v>0</v>
      </c>
      <c r="J15" s="23">
        <v>1</v>
      </c>
      <c r="K15" s="25">
        <f t="shared" si="2"/>
        <v>5</v>
      </c>
      <c r="L15" s="3"/>
      <c r="M15" s="3"/>
      <c r="N15" s="3"/>
      <c r="O15" s="3"/>
      <c r="P15" s="3"/>
    </row>
    <row r="16" spans="1:16" s="2" customFormat="1" ht="57.75" customHeight="1" outlineLevel="1" thickBot="1" x14ac:dyDescent="0.35">
      <c r="A16" s="18" t="s">
        <v>12</v>
      </c>
      <c r="B16" s="22" t="s">
        <v>42</v>
      </c>
      <c r="C16" s="55">
        <v>13</v>
      </c>
      <c r="D16" s="56">
        <v>0</v>
      </c>
      <c r="E16" s="56">
        <v>0</v>
      </c>
      <c r="F16" s="56">
        <v>3</v>
      </c>
      <c r="G16" s="57">
        <f t="shared" si="1"/>
        <v>16</v>
      </c>
      <c r="H16" s="67">
        <v>22</v>
      </c>
      <c r="I16" s="59">
        <v>0</v>
      </c>
      <c r="J16" s="59">
        <f>2+1</f>
        <v>3</v>
      </c>
      <c r="K16" s="65">
        <f t="shared" si="2"/>
        <v>25</v>
      </c>
      <c r="L16" s="3"/>
      <c r="M16" s="3"/>
      <c r="N16" s="3"/>
      <c r="O16" s="3"/>
      <c r="P16" s="3"/>
    </row>
    <row r="17" spans="1:16" s="2" customFormat="1" ht="45.75" customHeight="1" thickBot="1" x14ac:dyDescent="0.35">
      <c r="A17" s="15">
        <v>4</v>
      </c>
      <c r="B17" s="49" t="s">
        <v>39</v>
      </c>
      <c r="C17" s="62">
        <v>1</v>
      </c>
      <c r="D17" s="58"/>
      <c r="E17" s="58"/>
      <c r="F17" s="58"/>
      <c r="G17" s="25">
        <f>C17+D17+E17+F17</f>
        <v>1</v>
      </c>
      <c r="H17" s="62">
        <v>3</v>
      </c>
      <c r="I17" s="58"/>
      <c r="J17" s="58"/>
      <c r="K17" s="25">
        <f>SUM(H17:J17)</f>
        <v>3</v>
      </c>
      <c r="L17" s="3"/>
      <c r="M17" s="3"/>
      <c r="N17" s="3"/>
      <c r="O17" s="3"/>
      <c r="P17" s="3"/>
    </row>
    <row r="18" spans="1:16" s="2" customFormat="1" ht="66.75" customHeight="1" thickBot="1" x14ac:dyDescent="0.35">
      <c r="A18" s="13">
        <v>5</v>
      </c>
      <c r="B18" s="49" t="s">
        <v>38</v>
      </c>
      <c r="C18" s="63">
        <v>1</v>
      </c>
      <c r="D18" s="64"/>
      <c r="E18" s="64"/>
      <c r="F18" s="64"/>
      <c r="G18" s="65">
        <f>C18+D18+E18+F18</f>
        <v>1</v>
      </c>
      <c r="H18" s="68">
        <v>4</v>
      </c>
      <c r="I18" s="69"/>
      <c r="J18" s="69"/>
      <c r="K18" s="28">
        <f>SUM(H18:J18)</f>
        <v>4</v>
      </c>
      <c r="L18" s="3"/>
      <c r="M18" s="3"/>
      <c r="N18" s="3"/>
      <c r="O18" s="3"/>
      <c r="P18" s="3"/>
    </row>
    <row r="19" spans="1:16" s="2" customFormat="1" ht="30.75" customHeight="1" thickBot="1" x14ac:dyDescent="0.35">
      <c r="A19" s="75" t="s">
        <v>5</v>
      </c>
      <c r="B19" s="76"/>
      <c r="C19" s="13">
        <f>C7+C8+C9+C17+C18</f>
        <v>145</v>
      </c>
      <c r="D19" s="13">
        <f>D7+D8+D9</f>
        <v>7</v>
      </c>
      <c r="E19" s="13">
        <f>E7+E8+E9</f>
        <v>1</v>
      </c>
      <c r="F19" s="98">
        <f>F7+F8+F9</f>
        <v>47</v>
      </c>
      <c r="G19" s="13">
        <f>G7+G8+G9+G17+G18</f>
        <v>200</v>
      </c>
      <c r="H19" s="14">
        <f>H7+H8+H9+H18+H17</f>
        <v>395</v>
      </c>
      <c r="I19" s="14">
        <f>I7+I8+I9</f>
        <v>17</v>
      </c>
      <c r="J19" s="14">
        <f>J7+J8+J9</f>
        <v>47</v>
      </c>
      <c r="K19" s="16">
        <f>K7+K8+K9+K17+K18</f>
        <v>459</v>
      </c>
      <c r="L19" s="3"/>
      <c r="M19" s="3"/>
      <c r="N19" s="3"/>
      <c r="O19" s="3"/>
      <c r="P19" s="3"/>
    </row>
    <row r="20" spans="1:16" ht="13.9" x14ac:dyDescent="0.25">
      <c r="L20" s="5"/>
      <c r="M20" s="5"/>
      <c r="N20" s="5"/>
      <c r="O20" s="5"/>
      <c r="P20" s="5"/>
    </row>
  </sheetData>
  <mergeCells count="7">
    <mergeCell ref="A19:B19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E34"/>
  <sheetViews>
    <sheetView view="pageBreakPreview" zoomScaleNormal="100" zoomScaleSheetLayoutView="100" workbookViewId="0">
      <selection activeCell="B15" sqref="B15"/>
    </sheetView>
  </sheetViews>
  <sheetFormatPr defaultRowHeight="12.75" x14ac:dyDescent="0.2"/>
  <cols>
    <col min="1" max="10" width="12" style="6" customWidth="1"/>
    <col min="11" max="11" width="14.7109375" style="6" customWidth="1"/>
    <col min="12" max="14" width="6" style="6" customWidth="1"/>
    <col min="15" max="24" width="9.140625" style="6"/>
    <col min="25" max="256" width="9.140625" style="7"/>
    <col min="257" max="266" width="12" style="7" customWidth="1"/>
    <col min="267" max="267" width="14.7109375" style="7" customWidth="1"/>
    <col min="268" max="512" width="9.140625" style="7"/>
    <col min="513" max="522" width="12" style="7" customWidth="1"/>
    <col min="523" max="523" width="14.7109375" style="7" customWidth="1"/>
    <col min="524" max="768" width="9.140625" style="7"/>
    <col min="769" max="778" width="12" style="7" customWidth="1"/>
    <col min="779" max="779" width="14.7109375" style="7" customWidth="1"/>
    <col min="780" max="1024" width="9.140625" style="7"/>
    <col min="1025" max="1034" width="12" style="7" customWidth="1"/>
    <col min="1035" max="1035" width="14.7109375" style="7" customWidth="1"/>
    <col min="1036" max="1280" width="9.140625" style="7"/>
    <col min="1281" max="1290" width="12" style="7" customWidth="1"/>
    <col min="1291" max="1291" width="14.7109375" style="7" customWidth="1"/>
    <col min="1292" max="1536" width="9.140625" style="7"/>
    <col min="1537" max="1546" width="12" style="7" customWidth="1"/>
    <col min="1547" max="1547" width="14.7109375" style="7" customWidth="1"/>
    <col min="1548" max="1792" width="9.140625" style="7"/>
    <col min="1793" max="1802" width="12" style="7" customWidth="1"/>
    <col min="1803" max="1803" width="14.7109375" style="7" customWidth="1"/>
    <col min="1804" max="2048" width="9.140625" style="7"/>
    <col min="2049" max="2058" width="12" style="7" customWidth="1"/>
    <col min="2059" max="2059" width="14.7109375" style="7" customWidth="1"/>
    <col min="2060" max="2304" width="9.140625" style="7"/>
    <col min="2305" max="2314" width="12" style="7" customWidth="1"/>
    <col min="2315" max="2315" width="14.7109375" style="7" customWidth="1"/>
    <col min="2316" max="2560" width="9.140625" style="7"/>
    <col min="2561" max="2570" width="12" style="7" customWidth="1"/>
    <col min="2571" max="2571" width="14.7109375" style="7" customWidth="1"/>
    <col min="2572" max="2816" width="9.140625" style="7"/>
    <col min="2817" max="2826" width="12" style="7" customWidth="1"/>
    <col min="2827" max="2827" width="14.7109375" style="7" customWidth="1"/>
    <col min="2828" max="3072" width="9.140625" style="7"/>
    <col min="3073" max="3082" width="12" style="7" customWidth="1"/>
    <col min="3083" max="3083" width="14.7109375" style="7" customWidth="1"/>
    <col min="3084" max="3328" width="9.140625" style="7"/>
    <col min="3329" max="3338" width="12" style="7" customWidth="1"/>
    <col min="3339" max="3339" width="14.7109375" style="7" customWidth="1"/>
    <col min="3340" max="3584" width="9.140625" style="7"/>
    <col min="3585" max="3594" width="12" style="7" customWidth="1"/>
    <col min="3595" max="3595" width="14.7109375" style="7" customWidth="1"/>
    <col min="3596" max="3840" width="9.140625" style="7"/>
    <col min="3841" max="3850" width="12" style="7" customWidth="1"/>
    <col min="3851" max="3851" width="14.7109375" style="7" customWidth="1"/>
    <col min="3852" max="4096" width="9.140625" style="7"/>
    <col min="4097" max="4106" width="12" style="7" customWidth="1"/>
    <col min="4107" max="4107" width="14.7109375" style="7" customWidth="1"/>
    <col min="4108" max="4352" width="9.140625" style="7"/>
    <col min="4353" max="4362" width="12" style="7" customWidth="1"/>
    <col min="4363" max="4363" width="14.7109375" style="7" customWidth="1"/>
    <col min="4364" max="4608" width="9.140625" style="7"/>
    <col min="4609" max="4618" width="12" style="7" customWidth="1"/>
    <col min="4619" max="4619" width="14.7109375" style="7" customWidth="1"/>
    <col min="4620" max="4864" width="9.140625" style="7"/>
    <col min="4865" max="4874" width="12" style="7" customWidth="1"/>
    <col min="4875" max="4875" width="14.7109375" style="7" customWidth="1"/>
    <col min="4876" max="5120" width="9.140625" style="7"/>
    <col min="5121" max="5130" width="12" style="7" customWidth="1"/>
    <col min="5131" max="5131" width="14.7109375" style="7" customWidth="1"/>
    <col min="5132" max="5376" width="9.140625" style="7"/>
    <col min="5377" max="5386" width="12" style="7" customWidth="1"/>
    <col min="5387" max="5387" width="14.7109375" style="7" customWidth="1"/>
    <col min="5388" max="5632" width="9.140625" style="7"/>
    <col min="5633" max="5642" width="12" style="7" customWidth="1"/>
    <col min="5643" max="5643" width="14.7109375" style="7" customWidth="1"/>
    <col min="5644" max="5888" width="9.140625" style="7"/>
    <col min="5889" max="5898" width="12" style="7" customWidth="1"/>
    <col min="5899" max="5899" width="14.7109375" style="7" customWidth="1"/>
    <col min="5900" max="6144" width="9.140625" style="7"/>
    <col min="6145" max="6154" width="12" style="7" customWidth="1"/>
    <col min="6155" max="6155" width="14.7109375" style="7" customWidth="1"/>
    <col min="6156" max="6400" width="9.140625" style="7"/>
    <col min="6401" max="6410" width="12" style="7" customWidth="1"/>
    <col min="6411" max="6411" width="14.7109375" style="7" customWidth="1"/>
    <col min="6412" max="6656" width="9.140625" style="7"/>
    <col min="6657" max="6666" width="12" style="7" customWidth="1"/>
    <col min="6667" max="6667" width="14.7109375" style="7" customWidth="1"/>
    <col min="6668" max="6912" width="9.140625" style="7"/>
    <col min="6913" max="6922" width="12" style="7" customWidth="1"/>
    <col min="6923" max="6923" width="14.7109375" style="7" customWidth="1"/>
    <col min="6924" max="7168" width="9.140625" style="7"/>
    <col min="7169" max="7178" width="12" style="7" customWidth="1"/>
    <col min="7179" max="7179" width="14.7109375" style="7" customWidth="1"/>
    <col min="7180" max="7424" width="9.140625" style="7"/>
    <col min="7425" max="7434" width="12" style="7" customWidth="1"/>
    <col min="7435" max="7435" width="14.7109375" style="7" customWidth="1"/>
    <col min="7436" max="7680" width="9.140625" style="7"/>
    <col min="7681" max="7690" width="12" style="7" customWidth="1"/>
    <col min="7691" max="7691" width="14.7109375" style="7" customWidth="1"/>
    <col min="7692" max="7936" width="9.140625" style="7"/>
    <col min="7937" max="7946" width="12" style="7" customWidth="1"/>
    <col min="7947" max="7947" width="14.7109375" style="7" customWidth="1"/>
    <col min="7948" max="8192" width="9.140625" style="7"/>
    <col min="8193" max="8202" width="12" style="7" customWidth="1"/>
    <col min="8203" max="8203" width="14.7109375" style="7" customWidth="1"/>
    <col min="8204" max="8448" width="9.140625" style="7"/>
    <col min="8449" max="8458" width="12" style="7" customWidth="1"/>
    <col min="8459" max="8459" width="14.7109375" style="7" customWidth="1"/>
    <col min="8460" max="8704" width="9.140625" style="7"/>
    <col min="8705" max="8714" width="12" style="7" customWidth="1"/>
    <col min="8715" max="8715" width="14.7109375" style="7" customWidth="1"/>
    <col min="8716" max="8960" width="9.140625" style="7"/>
    <col min="8961" max="8970" width="12" style="7" customWidth="1"/>
    <col min="8971" max="8971" width="14.7109375" style="7" customWidth="1"/>
    <col min="8972" max="9216" width="9.140625" style="7"/>
    <col min="9217" max="9226" width="12" style="7" customWidth="1"/>
    <col min="9227" max="9227" width="14.7109375" style="7" customWidth="1"/>
    <col min="9228" max="9472" width="9.140625" style="7"/>
    <col min="9473" max="9482" width="12" style="7" customWidth="1"/>
    <col min="9483" max="9483" width="14.7109375" style="7" customWidth="1"/>
    <col min="9484" max="9728" width="9.140625" style="7"/>
    <col min="9729" max="9738" width="12" style="7" customWidth="1"/>
    <col min="9739" max="9739" width="14.7109375" style="7" customWidth="1"/>
    <col min="9740" max="9984" width="9.140625" style="7"/>
    <col min="9985" max="9994" width="12" style="7" customWidth="1"/>
    <col min="9995" max="9995" width="14.7109375" style="7" customWidth="1"/>
    <col min="9996" max="10240" width="9.140625" style="7"/>
    <col min="10241" max="10250" width="12" style="7" customWidth="1"/>
    <col min="10251" max="10251" width="14.7109375" style="7" customWidth="1"/>
    <col min="10252" max="10496" width="9.140625" style="7"/>
    <col min="10497" max="10506" width="12" style="7" customWidth="1"/>
    <col min="10507" max="10507" width="14.7109375" style="7" customWidth="1"/>
    <col min="10508" max="10752" width="9.140625" style="7"/>
    <col min="10753" max="10762" width="12" style="7" customWidth="1"/>
    <col min="10763" max="10763" width="14.7109375" style="7" customWidth="1"/>
    <col min="10764" max="11008" width="9.140625" style="7"/>
    <col min="11009" max="11018" width="12" style="7" customWidth="1"/>
    <col min="11019" max="11019" width="14.7109375" style="7" customWidth="1"/>
    <col min="11020" max="11264" width="9.140625" style="7"/>
    <col min="11265" max="11274" width="12" style="7" customWidth="1"/>
    <col min="11275" max="11275" width="14.7109375" style="7" customWidth="1"/>
    <col min="11276" max="11520" width="9.140625" style="7"/>
    <col min="11521" max="11530" width="12" style="7" customWidth="1"/>
    <col min="11531" max="11531" width="14.7109375" style="7" customWidth="1"/>
    <col min="11532" max="11776" width="9.140625" style="7"/>
    <col min="11777" max="11786" width="12" style="7" customWidth="1"/>
    <col min="11787" max="11787" width="14.7109375" style="7" customWidth="1"/>
    <col min="11788" max="12032" width="9.140625" style="7"/>
    <col min="12033" max="12042" width="12" style="7" customWidth="1"/>
    <col min="12043" max="12043" width="14.7109375" style="7" customWidth="1"/>
    <col min="12044" max="12288" width="9.140625" style="7"/>
    <col min="12289" max="12298" width="12" style="7" customWidth="1"/>
    <col min="12299" max="12299" width="14.7109375" style="7" customWidth="1"/>
    <col min="12300" max="12544" width="9.140625" style="7"/>
    <col min="12545" max="12554" width="12" style="7" customWidth="1"/>
    <col min="12555" max="12555" width="14.7109375" style="7" customWidth="1"/>
    <col min="12556" max="12800" width="9.140625" style="7"/>
    <col min="12801" max="12810" width="12" style="7" customWidth="1"/>
    <col min="12811" max="12811" width="14.7109375" style="7" customWidth="1"/>
    <col min="12812" max="13056" width="9.140625" style="7"/>
    <col min="13057" max="13066" width="12" style="7" customWidth="1"/>
    <col min="13067" max="13067" width="14.7109375" style="7" customWidth="1"/>
    <col min="13068" max="13312" width="9.140625" style="7"/>
    <col min="13313" max="13322" width="12" style="7" customWidth="1"/>
    <col min="13323" max="13323" width="14.7109375" style="7" customWidth="1"/>
    <col min="13324" max="13568" width="9.140625" style="7"/>
    <col min="13569" max="13578" width="12" style="7" customWidth="1"/>
    <col min="13579" max="13579" width="14.7109375" style="7" customWidth="1"/>
    <col min="13580" max="13824" width="9.140625" style="7"/>
    <col min="13825" max="13834" width="12" style="7" customWidth="1"/>
    <col min="13835" max="13835" width="14.7109375" style="7" customWidth="1"/>
    <col min="13836" max="14080" width="9.140625" style="7"/>
    <col min="14081" max="14090" width="12" style="7" customWidth="1"/>
    <col min="14091" max="14091" width="14.7109375" style="7" customWidth="1"/>
    <col min="14092" max="14336" width="9.140625" style="7"/>
    <col min="14337" max="14346" width="12" style="7" customWidth="1"/>
    <col min="14347" max="14347" width="14.7109375" style="7" customWidth="1"/>
    <col min="14348" max="14592" width="9.140625" style="7"/>
    <col min="14593" max="14602" width="12" style="7" customWidth="1"/>
    <col min="14603" max="14603" width="14.7109375" style="7" customWidth="1"/>
    <col min="14604" max="14848" width="9.140625" style="7"/>
    <col min="14849" max="14858" width="12" style="7" customWidth="1"/>
    <col min="14859" max="14859" width="14.7109375" style="7" customWidth="1"/>
    <col min="14860" max="15104" width="9.140625" style="7"/>
    <col min="15105" max="15114" width="12" style="7" customWidth="1"/>
    <col min="15115" max="15115" width="14.7109375" style="7" customWidth="1"/>
    <col min="15116" max="15360" width="9.140625" style="7"/>
    <col min="15361" max="15370" width="12" style="7" customWidth="1"/>
    <col min="15371" max="15371" width="14.7109375" style="7" customWidth="1"/>
    <col min="15372" max="15616" width="9.140625" style="7"/>
    <col min="15617" max="15626" width="12" style="7" customWidth="1"/>
    <col min="15627" max="15627" width="14.7109375" style="7" customWidth="1"/>
    <col min="15628" max="15872" width="9.140625" style="7"/>
    <col min="15873" max="15882" width="12" style="7" customWidth="1"/>
    <col min="15883" max="15883" width="14.7109375" style="7" customWidth="1"/>
    <col min="15884" max="16128" width="9.140625" style="7"/>
    <col min="16129" max="16138" width="12" style="7" customWidth="1"/>
    <col min="16139" max="16139" width="14.7109375" style="7" customWidth="1"/>
    <col min="16140" max="16384" width="9.140625" style="7"/>
  </cols>
  <sheetData>
    <row r="3" spans="1:31" x14ac:dyDescent="0.2">
      <c r="A3" s="92" t="s">
        <v>16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31" ht="13.5" thickBo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31" s="9" customFormat="1" ht="107.25" customHeight="1" thickBot="1" x14ac:dyDescent="0.3">
      <c r="A5" s="89" t="s">
        <v>51</v>
      </c>
      <c r="B5" s="90"/>
      <c r="C5" s="89" t="s">
        <v>52</v>
      </c>
      <c r="D5" s="90"/>
      <c r="E5" s="89" t="s">
        <v>17</v>
      </c>
      <c r="F5" s="90"/>
      <c r="G5" s="94" t="s">
        <v>53</v>
      </c>
      <c r="H5" s="95"/>
      <c r="I5" s="94" t="s">
        <v>54</v>
      </c>
      <c r="J5" s="95"/>
      <c r="K5" s="96" t="s">
        <v>18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31" s="9" customFormat="1" ht="15.75" customHeight="1" thickBot="1" x14ac:dyDescent="0.3">
      <c r="A6" s="89">
        <v>1</v>
      </c>
      <c r="B6" s="90"/>
      <c r="C6" s="89">
        <v>2</v>
      </c>
      <c r="D6" s="90"/>
      <c r="E6" s="89">
        <v>3</v>
      </c>
      <c r="F6" s="90"/>
      <c r="G6" s="89">
        <v>4</v>
      </c>
      <c r="H6" s="90"/>
      <c r="I6" s="91">
        <v>5</v>
      </c>
      <c r="J6" s="90"/>
      <c r="K6" s="9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1" s="9" customFormat="1" ht="44.25" customHeight="1" thickBot="1" x14ac:dyDescent="0.3">
      <c r="A7" s="10" t="s">
        <v>19</v>
      </c>
      <c r="B7" s="10" t="s">
        <v>20</v>
      </c>
      <c r="C7" s="10" t="s">
        <v>19</v>
      </c>
      <c r="D7" s="10" t="s">
        <v>20</v>
      </c>
      <c r="E7" s="10" t="s">
        <v>19</v>
      </c>
      <c r="F7" s="10" t="s">
        <v>20</v>
      </c>
      <c r="G7" s="10" t="s">
        <v>19</v>
      </c>
      <c r="H7" s="10" t="s">
        <v>20</v>
      </c>
      <c r="I7" s="10" t="s">
        <v>19</v>
      </c>
      <c r="J7" s="10" t="s">
        <v>20</v>
      </c>
      <c r="K7" s="9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31" ht="13.5" thickBot="1" x14ac:dyDescent="0.25">
      <c r="A8" s="41" t="s">
        <v>21</v>
      </c>
      <c r="B8" s="51" t="s">
        <v>22</v>
      </c>
      <c r="C8" s="41" t="s">
        <v>21</v>
      </c>
      <c r="D8" s="52"/>
      <c r="E8" s="41" t="s">
        <v>21</v>
      </c>
      <c r="F8" s="52"/>
      <c r="G8" s="41" t="s">
        <v>21</v>
      </c>
      <c r="H8" s="52"/>
      <c r="I8" s="41" t="s">
        <v>21</v>
      </c>
      <c r="J8" s="54"/>
      <c r="K8" s="42">
        <f>B8+D8+F8+H8+J8</f>
        <v>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  <c r="AC8" s="12"/>
      <c r="AD8" s="12"/>
      <c r="AE8" s="12"/>
    </row>
    <row r="9" spans="1:31" ht="13.5" thickBot="1" x14ac:dyDescent="0.25">
      <c r="A9" s="41" t="s">
        <v>23</v>
      </c>
      <c r="B9" s="52"/>
      <c r="C9" s="41" t="s">
        <v>23</v>
      </c>
      <c r="D9" s="52">
        <v>1</v>
      </c>
      <c r="E9" s="41" t="s">
        <v>23</v>
      </c>
      <c r="F9" s="53">
        <v>30</v>
      </c>
      <c r="G9" s="41" t="s">
        <v>23</v>
      </c>
      <c r="H9" s="52"/>
      <c r="I9" s="41" t="s">
        <v>23</v>
      </c>
      <c r="J9" s="54"/>
      <c r="K9" s="42">
        <f t="shared" ref="K9:K21" si="0">B9+D9+F9+H9+J9</f>
        <v>31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  <c r="AC9" s="12"/>
      <c r="AD9" s="12"/>
      <c r="AE9" s="12"/>
    </row>
    <row r="10" spans="1:31" ht="13.5" thickBot="1" x14ac:dyDescent="0.25">
      <c r="A10" s="41" t="s">
        <v>24</v>
      </c>
      <c r="B10" s="52">
        <v>23</v>
      </c>
      <c r="C10" s="41" t="s">
        <v>24</v>
      </c>
      <c r="D10" s="53"/>
      <c r="E10" s="41" t="s">
        <v>24</v>
      </c>
      <c r="F10" s="53"/>
      <c r="G10" s="41" t="s">
        <v>24</v>
      </c>
      <c r="H10" s="52">
        <v>1</v>
      </c>
      <c r="I10" s="41" t="s">
        <v>24</v>
      </c>
      <c r="J10" s="54">
        <v>1</v>
      </c>
      <c r="K10" s="42">
        <f t="shared" si="0"/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  <c r="AC10" s="12"/>
      <c r="AD10" s="12"/>
      <c r="AE10" s="12"/>
    </row>
    <row r="11" spans="1:31" ht="13.5" thickBot="1" x14ac:dyDescent="0.25">
      <c r="A11" s="41" t="s">
        <v>25</v>
      </c>
      <c r="B11" s="52">
        <v>34</v>
      </c>
      <c r="C11" s="41" t="s">
        <v>25</v>
      </c>
      <c r="D11" s="53">
        <v>28</v>
      </c>
      <c r="E11" s="41" t="s">
        <v>25</v>
      </c>
      <c r="F11" s="53">
        <v>70</v>
      </c>
      <c r="G11" s="41" t="s">
        <v>25</v>
      </c>
      <c r="H11" s="52">
        <v>1</v>
      </c>
      <c r="I11" s="41" t="s">
        <v>25</v>
      </c>
      <c r="J11" s="54">
        <v>1</v>
      </c>
      <c r="K11" s="42">
        <f t="shared" si="0"/>
        <v>134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12"/>
      <c r="AA11" s="12"/>
      <c r="AB11" s="12"/>
      <c r="AC11" s="12"/>
      <c r="AD11" s="12"/>
      <c r="AE11" s="12"/>
    </row>
    <row r="12" spans="1:31" ht="13.5" thickBot="1" x14ac:dyDescent="0.25">
      <c r="A12" s="41" t="s">
        <v>26</v>
      </c>
      <c r="B12" s="52">
        <v>25</v>
      </c>
      <c r="C12" s="41" t="s">
        <v>26</v>
      </c>
      <c r="D12" s="53">
        <v>30</v>
      </c>
      <c r="E12" s="41" t="s">
        <v>26</v>
      </c>
      <c r="F12" s="53">
        <v>4</v>
      </c>
      <c r="G12" s="41" t="s">
        <v>26</v>
      </c>
      <c r="H12" s="52">
        <v>1</v>
      </c>
      <c r="I12" s="41" t="s">
        <v>26</v>
      </c>
      <c r="J12" s="54">
        <v>1</v>
      </c>
      <c r="K12" s="42">
        <f t="shared" si="0"/>
        <v>61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</row>
    <row r="13" spans="1:31" ht="13.5" thickBot="1" x14ac:dyDescent="0.25">
      <c r="A13" s="41" t="s">
        <v>37</v>
      </c>
      <c r="B13" s="51"/>
      <c r="C13" s="41" t="s">
        <v>37</v>
      </c>
      <c r="D13" s="53"/>
      <c r="E13" s="41" t="s">
        <v>37</v>
      </c>
      <c r="F13" s="53"/>
      <c r="G13" s="41" t="s">
        <v>37</v>
      </c>
      <c r="H13" s="52"/>
      <c r="I13" s="41" t="s">
        <v>37</v>
      </c>
      <c r="J13" s="54"/>
      <c r="K13" s="42">
        <f t="shared" si="0"/>
        <v>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</row>
    <row r="14" spans="1:31" ht="13.5" thickBot="1" x14ac:dyDescent="0.25">
      <c r="A14" s="41" t="s">
        <v>27</v>
      </c>
      <c r="B14" s="51" t="s">
        <v>22</v>
      </c>
      <c r="C14" s="41" t="s">
        <v>27</v>
      </c>
      <c r="D14" s="53"/>
      <c r="E14" s="41" t="s">
        <v>27</v>
      </c>
      <c r="F14" s="53"/>
      <c r="G14" s="41" t="s">
        <v>27</v>
      </c>
      <c r="H14" s="52">
        <v>1</v>
      </c>
      <c r="I14" s="41" t="s">
        <v>27</v>
      </c>
      <c r="J14" s="54"/>
      <c r="K14" s="42">
        <f t="shared" si="0"/>
        <v>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  <c r="Z14" s="12"/>
      <c r="AA14" s="12"/>
      <c r="AB14" s="12"/>
      <c r="AC14" s="12"/>
      <c r="AD14" s="12"/>
      <c r="AE14" s="12"/>
    </row>
    <row r="15" spans="1:31" ht="13.5" thickBot="1" x14ac:dyDescent="0.25">
      <c r="A15" s="41" t="s">
        <v>28</v>
      </c>
      <c r="B15" s="52">
        <v>30</v>
      </c>
      <c r="C15" s="41" t="s">
        <v>28</v>
      </c>
      <c r="D15" s="53">
        <f>80+4+25</f>
        <v>109</v>
      </c>
      <c r="E15" s="41" t="s">
        <v>28</v>
      </c>
      <c r="F15" s="53"/>
      <c r="G15" s="41" t="s">
        <v>28</v>
      </c>
      <c r="H15" s="52"/>
      <c r="I15" s="41" t="s">
        <v>28</v>
      </c>
      <c r="J15" s="52"/>
      <c r="K15" s="43">
        <f t="shared" si="0"/>
        <v>139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2"/>
      <c r="AA15" s="12"/>
      <c r="AB15" s="12"/>
      <c r="AC15" s="12"/>
      <c r="AD15" s="12"/>
      <c r="AE15" s="12"/>
    </row>
    <row r="16" spans="1:31" ht="13.5" thickBot="1" x14ac:dyDescent="0.25">
      <c r="A16" s="41" t="s">
        <v>29</v>
      </c>
      <c r="B16" s="52">
        <f>8-1</f>
        <v>7</v>
      </c>
      <c r="C16" s="41" t="s">
        <v>29</v>
      </c>
      <c r="D16" s="53"/>
      <c r="E16" s="41" t="s">
        <v>29</v>
      </c>
      <c r="F16" s="53"/>
      <c r="G16" s="41"/>
      <c r="H16" s="52"/>
      <c r="I16" s="41"/>
      <c r="J16" s="52"/>
      <c r="K16" s="44">
        <f t="shared" si="0"/>
        <v>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2"/>
      <c r="AA16" s="12"/>
      <c r="AB16" s="12"/>
      <c r="AC16" s="12"/>
      <c r="AD16" s="12"/>
      <c r="AE16" s="12"/>
    </row>
    <row r="17" spans="1:31" ht="13.5" thickBot="1" x14ac:dyDescent="0.25">
      <c r="A17" s="41" t="s">
        <v>30</v>
      </c>
      <c r="B17" s="51" t="s">
        <v>31</v>
      </c>
      <c r="C17" s="41" t="s">
        <v>30</v>
      </c>
      <c r="D17" s="53"/>
      <c r="E17" s="41" t="s">
        <v>30</v>
      </c>
      <c r="F17" s="53"/>
      <c r="G17" s="41"/>
      <c r="H17" s="52"/>
      <c r="I17" s="41"/>
      <c r="J17" s="52"/>
      <c r="K17" s="44">
        <f t="shared" si="0"/>
        <v>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2"/>
      <c r="AA17" s="12"/>
      <c r="AB17" s="12"/>
      <c r="AC17" s="12"/>
      <c r="AD17" s="12"/>
      <c r="AE17" s="12"/>
    </row>
    <row r="18" spans="1:31" ht="13.5" thickBot="1" x14ac:dyDescent="0.25">
      <c r="A18" s="41" t="s">
        <v>32</v>
      </c>
      <c r="B18" s="51" t="s">
        <v>33</v>
      </c>
      <c r="C18" s="41" t="s">
        <v>32</v>
      </c>
      <c r="D18" s="53"/>
      <c r="E18" s="41" t="s">
        <v>32</v>
      </c>
      <c r="F18" s="53"/>
      <c r="G18" s="41"/>
      <c r="H18" s="52"/>
      <c r="I18" s="41"/>
      <c r="J18" s="52"/>
      <c r="K18" s="44">
        <f t="shared" si="0"/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12"/>
      <c r="AA18" s="12"/>
      <c r="AB18" s="12"/>
      <c r="AC18" s="12"/>
      <c r="AD18" s="12"/>
      <c r="AE18" s="12"/>
    </row>
    <row r="19" spans="1:31" ht="13.5" thickBot="1" x14ac:dyDescent="0.25">
      <c r="A19" s="41" t="s">
        <v>34</v>
      </c>
      <c r="B19" s="51" t="s">
        <v>33</v>
      </c>
      <c r="C19" s="41" t="s">
        <v>34</v>
      </c>
      <c r="D19" s="53"/>
      <c r="E19" s="41" t="s">
        <v>34</v>
      </c>
      <c r="F19" s="53"/>
      <c r="G19" s="41"/>
      <c r="H19" s="52"/>
      <c r="I19" s="41"/>
      <c r="J19" s="52"/>
      <c r="K19" s="44">
        <f t="shared" si="0"/>
        <v>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2"/>
      <c r="Z19" s="12"/>
      <c r="AA19" s="12"/>
      <c r="AB19" s="12"/>
      <c r="AC19" s="12"/>
      <c r="AD19" s="12"/>
      <c r="AE19" s="12"/>
    </row>
    <row r="20" spans="1:31" ht="13.5" thickBot="1" x14ac:dyDescent="0.25">
      <c r="A20" s="41" t="s">
        <v>35</v>
      </c>
      <c r="B20" s="51" t="s">
        <v>33</v>
      </c>
      <c r="C20" s="41" t="s">
        <v>35</v>
      </c>
      <c r="D20" s="53"/>
      <c r="E20" s="41" t="s">
        <v>35</v>
      </c>
      <c r="F20" s="53"/>
      <c r="G20" s="41"/>
      <c r="H20" s="52"/>
      <c r="I20" s="41"/>
      <c r="J20" s="52"/>
      <c r="K20" s="44">
        <f t="shared" si="0"/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2"/>
      <c r="AA20" s="12"/>
      <c r="AB20" s="12"/>
      <c r="AC20" s="12"/>
      <c r="AD20" s="12"/>
      <c r="AE20" s="12"/>
    </row>
    <row r="21" spans="1:31" ht="13.5" thickBot="1" x14ac:dyDescent="0.25">
      <c r="A21" s="41" t="s">
        <v>36</v>
      </c>
      <c r="B21" s="52">
        <v>0</v>
      </c>
      <c r="C21" s="41" t="s">
        <v>36</v>
      </c>
      <c r="D21" s="53">
        <f>27</f>
        <v>27</v>
      </c>
      <c r="E21" s="41" t="s">
        <v>36</v>
      </c>
      <c r="F21" s="53">
        <v>20</v>
      </c>
      <c r="G21" s="41"/>
      <c r="H21" s="52"/>
      <c r="I21" s="41"/>
      <c r="J21" s="52"/>
      <c r="K21" s="42">
        <f t="shared" si="0"/>
        <v>47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12"/>
      <c r="AA21" s="12"/>
      <c r="AB21" s="12"/>
      <c r="AC21" s="12"/>
      <c r="AD21" s="12"/>
      <c r="AE21" s="12"/>
    </row>
    <row r="22" spans="1:31" ht="15" customHeight="1" thickBot="1" x14ac:dyDescent="0.25">
      <c r="A22" s="45" t="s">
        <v>5</v>
      </c>
      <c r="B22" s="46">
        <f>B8+B9+B10+B11+B12+B14+B15+B16+B17+B18+B19+B20</f>
        <v>133</v>
      </c>
      <c r="C22" s="45" t="s">
        <v>5</v>
      </c>
      <c r="D22" s="46">
        <f>D8+D9+D10+D11+D12+D14+D15+D16+D17+D18+D19+D20+D21</f>
        <v>195</v>
      </c>
      <c r="E22" s="45" t="s">
        <v>5</v>
      </c>
      <c r="F22" s="46">
        <f>F8+F9+F10+F11+F12+F14+F15+F16+F17+F18+F19+F20+F21</f>
        <v>124</v>
      </c>
      <c r="G22" s="45" t="s">
        <v>5</v>
      </c>
      <c r="H22" s="46">
        <f>H8+H9+H10+H11+H12+H14+H15+H16+H17+H18+H19+H20</f>
        <v>4</v>
      </c>
      <c r="I22" s="45" t="s">
        <v>5</v>
      </c>
      <c r="J22" s="46">
        <f>J8+J9+J10+J11+J12+J14+J15+J16+J17+J18+J19+J20+J21</f>
        <v>3</v>
      </c>
      <c r="K22" s="47">
        <f>K8+K9+K10+K11+K12+K14+K15+K16+K17+K18+K19+K20+K21</f>
        <v>459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2"/>
      <c r="AA22" s="12"/>
      <c r="AB22" s="12"/>
      <c r="AC22" s="12"/>
      <c r="AD22" s="12"/>
      <c r="AE22" s="12"/>
    </row>
    <row r="23" spans="1:3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  <c r="Z23" s="12"/>
      <c r="AA23" s="12"/>
      <c r="AB23" s="12"/>
      <c r="AC23" s="12"/>
      <c r="AD23" s="12"/>
      <c r="AE23" s="12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2"/>
      <c r="Z24" s="12"/>
      <c r="AA24" s="12"/>
      <c r="AB24" s="12"/>
      <c r="AC24" s="12"/>
      <c r="AD24" s="12"/>
      <c r="AE24" s="12"/>
    </row>
    <row r="25" spans="1:3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</row>
    <row r="26" spans="1:3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  <c r="Z26" s="12"/>
      <c r="AA26" s="12"/>
      <c r="AB26" s="12"/>
      <c r="AC26" s="12"/>
      <c r="AD26" s="12"/>
      <c r="AE26" s="12"/>
    </row>
    <row r="27" spans="1:3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2"/>
      <c r="Z27" s="12"/>
      <c r="AA27" s="12"/>
      <c r="AB27" s="12"/>
      <c r="AC27" s="12"/>
      <c r="AD27" s="12"/>
      <c r="AE27" s="12"/>
    </row>
    <row r="28" spans="1:3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12"/>
      <c r="AA28" s="12"/>
      <c r="AB28" s="12"/>
      <c r="AC28" s="12"/>
      <c r="AD28" s="12"/>
      <c r="AE28" s="12"/>
    </row>
    <row r="29" spans="1:3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  <c r="Z29" s="12"/>
      <c r="AA29" s="12"/>
      <c r="AB29" s="12"/>
      <c r="AC29" s="12"/>
      <c r="AD29" s="12"/>
      <c r="AE29" s="12"/>
    </row>
    <row r="30" spans="1:3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2"/>
      <c r="Z30" s="12"/>
      <c r="AA30" s="12"/>
      <c r="AB30" s="12"/>
      <c r="AC30" s="12"/>
      <c r="AD30" s="12"/>
      <c r="AE30" s="12"/>
    </row>
    <row r="31" spans="1:3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2"/>
      <c r="AA32" s="12"/>
      <c r="AB32" s="12"/>
      <c r="AC32" s="12"/>
      <c r="AD32" s="12"/>
      <c r="AE32" s="12"/>
    </row>
    <row r="33" spans="1:3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  <c r="Z33" s="12"/>
      <c r="AA33" s="12"/>
      <c r="AB33" s="12"/>
      <c r="AC33" s="12"/>
      <c r="AD33" s="12"/>
      <c r="AE33" s="12"/>
    </row>
    <row r="34" spans="1:3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  <c r="Z34" s="12"/>
      <c r="AA34" s="12"/>
      <c r="AB34" s="12"/>
      <c r="AC34" s="12"/>
      <c r="AD34" s="12"/>
      <c r="AE34" s="12"/>
    </row>
  </sheetData>
  <mergeCells count="12">
    <mergeCell ref="G6:H6"/>
    <mergeCell ref="I6:J6"/>
    <mergeCell ref="A3:K4"/>
    <mergeCell ref="A5:B5"/>
    <mergeCell ref="C5:D5"/>
    <mergeCell ref="E5:F5"/>
    <mergeCell ref="G5:H5"/>
    <mergeCell ref="I5:J5"/>
    <mergeCell ref="K5:K7"/>
    <mergeCell ref="A6:B6"/>
    <mergeCell ref="C6:D6"/>
    <mergeCell ref="E6:F6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01.12.2025</vt:lpstr>
      <vt:lpstr>В разрезе тип бюджета</vt:lpstr>
      <vt:lpstr>'01.12.2025'!Область_печати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Аржанов Алексей Викторович</cp:lastModifiedBy>
  <cp:lastPrinted>2025-12-01T00:01:16Z</cp:lastPrinted>
  <dcterms:created xsi:type="dcterms:W3CDTF">2021-07-01T00:07:36Z</dcterms:created>
  <dcterms:modified xsi:type="dcterms:W3CDTF">2025-12-01T00:02:57Z</dcterms:modified>
</cp:coreProperties>
</file>